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hello\Documents\web\@docs n mor on W\trg\"/>
    </mc:Choice>
  </mc:AlternateContent>
  <xr:revisionPtr revIDLastSave="0" documentId="13_ncr:1_{7F878099-C627-4B08-8534-0C33CBCB6039}" xr6:coauthVersionLast="47" xr6:coauthVersionMax="47" xr10:uidLastSave="{00000000-0000-0000-0000-000000000000}"/>
  <bookViews>
    <workbookView xWindow="-110" yWindow="-110" windowWidth="25820" windowHeight="15280" xr2:uid="{00000000-000D-0000-FFFF-FFFF00000000}"/>
  </bookViews>
  <sheets>
    <sheet name="1. Conducting SS" sheetId="2" r:id="rId1"/>
    <sheet name="2. Fidelity" sheetId="5" r:id="rId2"/>
    <sheet name="3. Supervisor"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2" l="1"/>
  <c r="G10" i="2"/>
  <c r="G13" i="3"/>
  <c r="G10" i="3"/>
  <c r="H10" i="3"/>
  <c r="H13" i="3"/>
  <c r="I13" i="5"/>
  <c r="J13" i="5" s="1"/>
  <c r="H13" i="5"/>
  <c r="F13" i="5"/>
  <c r="H12" i="5"/>
  <c r="F12" i="5"/>
  <c r="I12" i="5" s="1"/>
  <c r="H11" i="5"/>
  <c r="F11" i="5"/>
  <c r="I11" i="5" s="1"/>
  <c r="H10" i="5"/>
  <c r="I10" i="5" s="1"/>
  <c r="F10" i="5"/>
  <c r="F11" i="3"/>
  <c r="G11" i="3" s="1"/>
  <c r="H11" i="3" s="1"/>
  <c r="F10" i="3"/>
  <c r="F13" i="3"/>
  <c r="F12" i="3"/>
  <c r="G12" i="3" s="1"/>
  <c r="H12" i="3" s="1"/>
  <c r="F13" i="2"/>
  <c r="G13" i="2" s="1"/>
  <c r="F12" i="2"/>
  <c r="G12" i="2" s="1"/>
  <c r="F11" i="2"/>
  <c r="G11" i="2" s="1"/>
  <c r="J10" i="5" l="1"/>
  <c r="L10" i="5" s="1"/>
  <c r="J12" i="5"/>
  <c r="L12" i="5" s="1"/>
  <c r="J11" i="5"/>
  <c r="L11" i="5"/>
  <c r="L13" i="5"/>
  <c r="I13" i="2"/>
  <c r="J13" i="2" s="1"/>
  <c r="I12" i="2"/>
  <c r="J12" i="2" s="1"/>
  <c r="I10" i="2"/>
  <c r="J10" i="2" s="1"/>
  <c r="I11" i="2"/>
  <c r="J11" i="2" s="1"/>
  <c r="J10" i="3" l="1"/>
  <c r="L12" i="2"/>
  <c r="M12" i="2" s="1"/>
  <c r="J13" i="3"/>
  <c r="J12" i="3"/>
  <c r="J11" i="3"/>
  <c r="L10" i="2"/>
  <c r="M10" i="2" s="1"/>
  <c r="L11" i="2"/>
  <c r="M11" i="2" s="1"/>
  <c r="L13" i="2"/>
  <c r="M13" i="2" s="1"/>
</calcChain>
</file>

<file path=xl/sharedStrings.xml><?xml version="1.0" encoding="utf-8"?>
<sst xmlns="http://schemas.openxmlformats.org/spreadsheetml/2006/main" count="81" uniqueCount="56">
  <si>
    <t>Length of 1 audiotape or roleplay in hours (e.g., 1 hour or 1.25 hours; but at least 45 minutes so can get a reasonable sample of the work)</t>
  </si>
  <si>
    <t>1 hour feedback session per tape or roleplay (or you can do these as .75 hour or .5 if you are trying to keep costs low)</t>
  </si>
  <si>
    <t>Total time calculated per 1 tape or roleplay</t>
  </si>
  <si>
    <t>Total cost</t>
  </si>
  <si>
    <t>Example</t>
  </si>
  <si>
    <t>cell at left is example only</t>
  </si>
  <si>
    <t>cell at left is your cost</t>
  </si>
  <si>
    <t>This refers to training one or more people at your location to be able to rate others in your agency on Seeking Safety fidelity</t>
  </si>
  <si>
    <t>Length of individual feedback session (1 hour is best but if you need to reduce costs, do .75 or .5 hour)</t>
  </si>
  <si>
    <t>Cost per hour of individual feedback session</t>
  </si>
  <si>
    <t>Number of feedback sessions (need 2 to pass, so assume 3 or if possible 4)</t>
  </si>
  <si>
    <t>Number of fidelity videos to rent (same number as feedback sessions)</t>
  </si>
  <si>
    <t>Number of additional clinicians</t>
  </si>
  <si>
    <t>Total</t>
  </si>
  <si>
    <t>This refers to training one or more people at your location to be able to provide feedback to others in your agency on Seeking Safety fidelity</t>
  </si>
  <si>
    <t>Cost for 1st clinician (orientation + sessions)</t>
  </si>
  <si>
    <t>Cost for each additional clinician (feedback sessions)</t>
  </si>
  <si>
    <t>https://www.treatment-innovations.org/certs.html</t>
  </si>
  <si>
    <t>See also this webpage, which describes the procedures and timing for this type of certification:</t>
  </si>
  <si>
    <t>This sheet is provided to help with planning; you do not have to do all 3 types of certification; if questions, just ask us- we want to help! This sheet can be confusing, we understand.</t>
  </si>
  <si>
    <t>NOTES</t>
  </si>
  <si>
    <t>Rows 11 to 13 below show how the final cost differs based on changed assumptions [the yellow cells in row 9 are the assumptions that can change]</t>
  </si>
  <si>
    <t>2. Rates above are for sessions held during the 2024 calendar year; they go up slightly each Jan. 1</t>
  </si>
  <si>
    <t xml:space="preserve">Certification in Fidelity Rating </t>
  </si>
  <si>
    <t>1. We suggest that the person obtaining fidelity certification already has prior experience conducting Seeking Safety, though that is not required.</t>
  </si>
  <si>
    <t>3. We bill for the actual time spent. if you are doing a PO or contract and need to budget ahead of time, in the end if you need to use up the funds, you can apply any unused calls as credit toward additional consultation calls or any materials on our website Store.</t>
  </si>
  <si>
    <t>Certification as a Seeking Safety Supervisor (can only be done by people who have already achieved Fidelity rater certification)</t>
  </si>
  <si>
    <t>1 hour orientation call (required-- this helps prepare the counselors and minimizes the number of audio recordings/roleplays they will need to do); unlimited # of counselors can attend the call; rate for 2024 is $200 for this call</t>
  </si>
  <si>
    <t>Cost of feedback sessions for 1st counselor</t>
  </si>
  <si>
    <t>Rental of our fidelity videos online method $16 each per video per counselor in 2024; they cannot share access</t>
  </si>
  <si>
    <t>Cost for 1st counselor (orientation + feedback sessions + video rental)</t>
  </si>
  <si>
    <t>Cost for each additional counselor (feedback sessions + video rental)</t>
  </si>
  <si>
    <t>Number of additional counselors</t>
  </si>
  <si>
    <t>3 counselors supervisor training [lowest cost]</t>
  </si>
  <si>
    <t>3 counselors supervisor training [middle cost]</t>
  </si>
  <si>
    <t>3 counselors supervisor training [highest cost]</t>
  </si>
  <si>
    <t>3 counselors fidelity training [lowest cost]</t>
  </si>
  <si>
    <t>3 counselors fidelity training [middle cost]</t>
  </si>
  <si>
    <t>3 counselors fidelity training [highest cost]</t>
  </si>
  <si>
    <t>1. Rates above are for sessions held during the 2024 calendar year; they go up slightly each Jan. 1</t>
  </si>
  <si>
    <t>2. We bill for the actual time spent. if you are doing a PO or contract and need to budget ahead of time, in the end if you need to use up the funds, you can apply any unused calls as credit toward additional consultation calls or any materials on our website Store.</t>
  </si>
  <si>
    <t>Length of supervisor session (1 hour is always needed)</t>
  </si>
  <si>
    <t>Certification in Conducting Seeking Safety</t>
  </si>
  <si>
    <t>This refers to having 1 or more of your counselors being reviewed by our rater to evaluate level of fidelity at providing Seeking Safety based on either reviewing actual audiotapes of the counselor's sessions or by roleplay</t>
  </si>
  <si>
    <t xml:space="preserve"> Plus 15 minutes per tape or roleplay for our rater to fill out the Fidelity form on your counselor's tape</t>
  </si>
  <si>
    <t>Number of tapes or roleplays for 1st counselor (2 are needed to pass; assume 3 but 4 is even safer)</t>
  </si>
  <si>
    <t>Cost for 1st counselor</t>
  </si>
  <si>
    <t>Cost per additional counselor (same assumptions as prior)</t>
  </si>
  <si>
    <t># of additional counselors</t>
  </si>
  <si>
    <t>Cost for additional counselors</t>
  </si>
  <si>
    <t>3 counselors conducting training [lowest cost]</t>
  </si>
  <si>
    <t>3 counselors conducting training [middle cost]</t>
  </si>
  <si>
    <t>3 counselors conducting training [highest cost]</t>
  </si>
  <si>
    <t>1 hour orientation call (required-- this helps prepare the counselors and minimizes the number of tapes/roleplays they will need to do); unlimited # of counselors can attend the call; rate for 2024 is $200 for this call</t>
  </si>
  <si>
    <t>Cost for 1 tape or roleplay (previous column x hourly rate of $200/hour in 2024; rates go up slightly each Jan 1 so pls inquire if unclear)</t>
  </si>
  <si>
    <t>1. If an audio recording is being sent it needs to be at least 1 hour long; if a roleplay it will be an hour (for details on how to arrange the roleplay speak with the trainer directly)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</si>
</sst>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24" x14ac:knownFonts="1">
    <font>
      <sz val="10"/>
      <color rgb="FF000000"/>
      <name val="Arial"/>
    </font>
    <font>
      <sz val="10"/>
      <name val="Arial"/>
      <family val="2"/>
    </font>
    <font>
      <sz val="12"/>
      <color rgb="FF000000"/>
      <name val="Verdana"/>
      <family val="2"/>
    </font>
    <font>
      <sz val="11"/>
      <name val="Arial"/>
      <family val="2"/>
    </font>
    <font>
      <b/>
      <sz val="11"/>
      <name val="Arial"/>
      <family val="2"/>
    </font>
    <font>
      <b/>
      <sz val="10"/>
      <name val="Arial"/>
      <family val="2"/>
    </font>
    <font>
      <i/>
      <sz val="11"/>
      <name val="Arial"/>
      <family val="2"/>
    </font>
    <font>
      <b/>
      <i/>
      <sz val="11"/>
      <name val="Arial"/>
      <family val="2"/>
    </font>
    <font>
      <i/>
      <sz val="10"/>
      <color rgb="FF000000"/>
      <name val="Arial"/>
      <family val="2"/>
    </font>
    <font>
      <sz val="10"/>
      <name val="Arial"/>
      <family val="2"/>
    </font>
    <font>
      <b/>
      <sz val="10"/>
      <color rgb="FF000000"/>
      <name val="Arial"/>
      <family val="2"/>
    </font>
    <font>
      <b/>
      <sz val="12"/>
      <name val="Arial"/>
      <family val="2"/>
    </font>
    <font>
      <b/>
      <sz val="12"/>
      <color rgb="FF000000"/>
      <name val="Arial"/>
      <family val="2"/>
    </font>
    <font>
      <sz val="12"/>
      <name val="Arial"/>
      <family val="2"/>
    </font>
    <font>
      <i/>
      <sz val="10"/>
      <name val="Arial"/>
      <family val="2"/>
    </font>
    <font>
      <b/>
      <i/>
      <sz val="10"/>
      <name val="Arial"/>
      <family val="2"/>
    </font>
    <font>
      <sz val="10"/>
      <name val="Arial"/>
      <family val="2"/>
    </font>
    <font>
      <sz val="10"/>
      <color rgb="FF000000"/>
      <name val="Arial"/>
      <family val="2"/>
    </font>
    <font>
      <sz val="12"/>
      <color rgb="FF000000"/>
      <name val="Verdana"/>
      <family val="2"/>
    </font>
    <font>
      <sz val="10"/>
      <color rgb="FF000000"/>
      <name val="Verdana"/>
      <family val="2"/>
    </font>
    <font>
      <u/>
      <sz val="10"/>
      <color theme="10"/>
      <name val="Arial"/>
      <family val="2"/>
    </font>
    <font>
      <sz val="9"/>
      <name val="Arial"/>
      <family val="2"/>
    </font>
    <font>
      <sz val="9"/>
      <color rgb="FF000000"/>
      <name val="Arial"/>
      <family val="2"/>
    </font>
    <font>
      <b/>
      <sz val="12"/>
      <color rgb="FF000000"/>
      <name val="Verdana"/>
      <family val="2"/>
    </font>
  </fonts>
  <fills count="17">
    <fill>
      <patternFill patternType="none"/>
    </fill>
    <fill>
      <patternFill patternType="gray125"/>
    </fill>
    <fill>
      <patternFill patternType="solid">
        <fgColor rgb="FFFFFFFF"/>
        <bgColor rgb="FFFFFFFF"/>
      </patternFill>
    </fill>
    <fill>
      <patternFill patternType="solid">
        <fgColor rgb="FFEAD1DC"/>
        <bgColor rgb="FFEAD1DC"/>
      </patternFill>
    </fill>
    <fill>
      <patternFill patternType="solid">
        <fgColor rgb="FFFFFF00"/>
        <bgColor rgb="FFFFFF00"/>
      </patternFill>
    </fill>
    <fill>
      <patternFill patternType="solid">
        <fgColor rgb="FF00FF00"/>
        <bgColor rgb="FF00FF00"/>
      </patternFill>
    </fill>
    <fill>
      <patternFill patternType="solid">
        <fgColor rgb="FFCCCCCC"/>
        <bgColor rgb="FFCCCCCC"/>
      </patternFill>
    </fill>
    <fill>
      <patternFill patternType="solid">
        <fgColor rgb="FFD0CECE"/>
        <bgColor rgb="FFD0CECE"/>
      </patternFill>
    </fill>
    <fill>
      <patternFill patternType="solid">
        <fgColor rgb="FFD9EAD3"/>
        <bgColor rgb="FFD9EAD3"/>
      </patternFill>
    </fill>
    <fill>
      <patternFill patternType="solid">
        <fgColor rgb="FFFFFF00"/>
        <bgColor indexed="64"/>
      </patternFill>
    </fill>
    <fill>
      <patternFill patternType="solid">
        <fgColor theme="5" tint="0.59999389629810485"/>
        <bgColor rgb="FFFFF2CC"/>
      </patternFill>
    </fill>
    <fill>
      <patternFill patternType="solid">
        <fgColor theme="5" tint="0.59999389629810485"/>
        <bgColor rgb="FFD9EAD3"/>
      </patternFill>
    </fill>
    <fill>
      <patternFill patternType="solid">
        <fgColor theme="5" tint="0.59999389629810485"/>
        <bgColor indexed="64"/>
      </patternFill>
    </fill>
    <fill>
      <patternFill patternType="solid">
        <fgColor theme="4" tint="0.79998168889431442"/>
        <bgColor rgb="FF00FFFF"/>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9" tint="0.79998168889431442"/>
        <bgColor indexed="64"/>
      </patternFill>
    </fill>
  </fills>
  <borders count="2">
    <border>
      <left/>
      <right/>
      <top/>
      <bottom/>
      <diagonal/>
    </border>
    <border>
      <left/>
      <right/>
      <top/>
      <bottom/>
      <diagonal/>
    </border>
  </borders>
  <cellStyleXfs count="2">
    <xf numFmtId="0" fontId="0" fillId="0" borderId="0"/>
    <xf numFmtId="0" fontId="20" fillId="0" borderId="0" applyNumberFormat="0" applyFill="0" applyBorder="0" applyAlignment="0" applyProtection="0"/>
  </cellStyleXfs>
  <cellXfs count="68">
    <xf numFmtId="0" fontId="0" fillId="0" borderId="0" xfId="0"/>
    <xf numFmtId="0" fontId="1" fillId="0" borderId="0" xfId="0" applyFont="1"/>
    <xf numFmtId="0" fontId="0" fillId="2" borderId="1" xfId="0" applyFill="1" applyBorder="1"/>
    <xf numFmtId="0" fontId="2" fillId="3" borderId="1" xfId="0" applyFont="1" applyFill="1" applyBorder="1"/>
    <xf numFmtId="0" fontId="1" fillId="3" borderId="1" xfId="0" applyFont="1" applyFill="1" applyBorder="1"/>
    <xf numFmtId="0" fontId="1"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6" fillId="6" borderId="1" xfId="0" applyFont="1" applyFill="1" applyBorder="1"/>
    <xf numFmtId="164" fontId="6" fillId="6" borderId="1" xfId="0" applyNumberFormat="1" applyFont="1" applyFill="1" applyBorder="1"/>
    <xf numFmtId="0" fontId="7" fillId="6" borderId="1" xfId="0" applyFont="1" applyFill="1" applyBorder="1"/>
    <xf numFmtId="164" fontId="6" fillId="7" borderId="1" xfId="0" applyNumberFormat="1" applyFont="1" applyFill="1" applyBorder="1"/>
    <xf numFmtId="0" fontId="8" fillId="0" borderId="0" xfId="0" applyFont="1"/>
    <xf numFmtId="0" fontId="6" fillId="0" borderId="0" xfId="0" applyFont="1"/>
    <xf numFmtId="164" fontId="3" fillId="3" borderId="1" xfId="0" applyNumberFormat="1" applyFont="1" applyFill="1" applyBorder="1"/>
    <xf numFmtId="0" fontId="3" fillId="3" borderId="1" xfId="0" applyFont="1" applyFill="1" applyBorder="1"/>
    <xf numFmtId="164" fontId="3" fillId="5" borderId="1" xfId="0" applyNumberFormat="1" applyFont="1" applyFill="1" applyBorder="1"/>
    <xf numFmtId="0" fontId="3" fillId="0" borderId="0" xfId="0" applyFont="1"/>
    <xf numFmtId="0" fontId="4" fillId="2" borderId="1" xfId="0" applyFont="1" applyFill="1" applyBorder="1" applyAlignment="1">
      <alignment wrapText="1"/>
    </xf>
    <xf numFmtId="0" fontId="5" fillId="2" borderId="1" xfId="0" applyFont="1" applyFill="1" applyBorder="1" applyAlignment="1">
      <alignment wrapText="1"/>
    </xf>
    <xf numFmtId="0" fontId="10" fillId="2" borderId="1" xfId="0" applyFont="1" applyFill="1" applyBorder="1"/>
    <xf numFmtId="0" fontId="1" fillId="2" borderId="1" xfId="0" applyFont="1" applyFill="1" applyBorder="1"/>
    <xf numFmtId="0" fontId="11" fillId="8" borderId="1" xfId="0" applyFont="1" applyFill="1" applyBorder="1" applyAlignment="1">
      <alignment wrapText="1"/>
    </xf>
    <xf numFmtId="0" fontId="12" fillId="8" borderId="1" xfId="0" applyFont="1" applyFill="1" applyBorder="1"/>
    <xf numFmtId="0" fontId="13" fillId="8" borderId="1" xfId="0" applyFont="1" applyFill="1" applyBorder="1"/>
    <xf numFmtId="0" fontId="10" fillId="4" borderId="0" xfId="0" applyFont="1" applyFill="1"/>
    <xf numFmtId="0" fontId="14" fillId="6" borderId="1" xfId="0" applyFont="1" applyFill="1" applyBorder="1"/>
    <xf numFmtId="0" fontId="15" fillId="6" borderId="1" xfId="0" applyFont="1" applyFill="1" applyBorder="1"/>
    <xf numFmtId="164" fontId="14" fillId="6" borderId="1" xfId="0" applyNumberFormat="1" applyFont="1" applyFill="1" applyBorder="1"/>
    <xf numFmtId="165" fontId="14" fillId="6" borderId="1" xfId="0" applyNumberFormat="1" applyFont="1" applyFill="1" applyBorder="1"/>
    <xf numFmtId="164" fontId="14" fillId="7" borderId="1" xfId="0" applyNumberFormat="1" applyFont="1" applyFill="1" applyBorder="1"/>
    <xf numFmtId="0" fontId="1" fillId="8" borderId="1" xfId="0" applyFont="1" applyFill="1" applyBorder="1"/>
    <xf numFmtId="164" fontId="3" fillId="8" borderId="1" xfId="0" applyNumberFormat="1" applyFont="1" applyFill="1" applyBorder="1"/>
    <xf numFmtId="164" fontId="1" fillId="8" borderId="1" xfId="0" applyNumberFormat="1" applyFont="1" applyFill="1" applyBorder="1"/>
    <xf numFmtId="165" fontId="1" fillId="8" borderId="1" xfId="0" applyNumberFormat="1" applyFont="1" applyFill="1" applyBorder="1"/>
    <xf numFmtId="164" fontId="1" fillId="5" borderId="1" xfId="0" applyNumberFormat="1" applyFont="1" applyFill="1" applyBorder="1"/>
    <xf numFmtId="0" fontId="9" fillId="8" borderId="0" xfId="0" applyFont="1" applyFill="1"/>
    <xf numFmtId="0" fontId="18" fillId="2" borderId="1" xfId="0" applyFont="1" applyFill="1" applyBorder="1"/>
    <xf numFmtId="0" fontId="16" fillId="3" borderId="0" xfId="0" applyFont="1" applyFill="1"/>
    <xf numFmtId="0" fontId="21" fillId="0" borderId="0" xfId="0" applyFont="1" applyAlignment="1">
      <alignment vertical="top" wrapText="1"/>
    </xf>
    <xf numFmtId="0" fontId="21" fillId="4" borderId="1" xfId="0" applyFont="1" applyFill="1" applyBorder="1" applyAlignment="1">
      <alignment vertical="top" wrapText="1"/>
    </xf>
    <xf numFmtId="0" fontId="22" fillId="2" borderId="1" xfId="0" applyFont="1" applyFill="1" applyBorder="1" applyAlignment="1">
      <alignment vertical="top" wrapText="1"/>
    </xf>
    <xf numFmtId="0" fontId="22" fillId="0" borderId="0" xfId="0" applyFont="1" applyAlignment="1">
      <alignment vertical="top" wrapText="1"/>
    </xf>
    <xf numFmtId="0" fontId="22" fillId="0" borderId="0" xfId="0" applyFont="1" applyAlignment="1">
      <alignment vertical="top"/>
    </xf>
    <xf numFmtId="0" fontId="21" fillId="5" borderId="1" xfId="0" applyFont="1" applyFill="1" applyBorder="1" applyAlignment="1">
      <alignment vertical="top" wrapText="1"/>
    </xf>
    <xf numFmtId="0" fontId="16" fillId="8" borderId="1" xfId="0" applyFont="1" applyFill="1" applyBorder="1"/>
    <xf numFmtId="0" fontId="17" fillId="2" borderId="1" xfId="0" applyFont="1" applyFill="1" applyBorder="1"/>
    <xf numFmtId="0" fontId="4" fillId="9" borderId="0" xfId="0" applyFont="1" applyFill="1" applyAlignment="1">
      <alignment wrapText="1"/>
    </xf>
    <xf numFmtId="0" fontId="23" fillId="10" borderId="1" xfId="0" applyFont="1" applyFill="1" applyBorder="1"/>
    <xf numFmtId="0" fontId="11" fillId="11" borderId="1" xfId="0" applyFont="1" applyFill="1" applyBorder="1" applyAlignment="1">
      <alignment wrapText="1"/>
    </xf>
    <xf numFmtId="0" fontId="12" fillId="11" borderId="1" xfId="0" applyFont="1" applyFill="1" applyBorder="1"/>
    <xf numFmtId="0" fontId="13" fillId="11" borderId="1" xfId="0" applyFont="1" applyFill="1" applyBorder="1"/>
    <xf numFmtId="0" fontId="0" fillId="12" borderId="0" xfId="0" applyFill="1"/>
    <xf numFmtId="0" fontId="1" fillId="10" borderId="1" xfId="0" applyFont="1" applyFill="1" applyBorder="1"/>
    <xf numFmtId="164" fontId="3" fillId="11" borderId="1" xfId="0" applyNumberFormat="1" applyFont="1" applyFill="1" applyBorder="1"/>
    <xf numFmtId="0" fontId="1" fillId="11" borderId="1" xfId="0" applyFont="1" applyFill="1" applyBorder="1"/>
    <xf numFmtId="164" fontId="1" fillId="11" borderId="1" xfId="0" applyNumberFormat="1" applyFont="1" applyFill="1" applyBorder="1"/>
    <xf numFmtId="0" fontId="9" fillId="11" borderId="0" xfId="0" applyFont="1" applyFill="1"/>
    <xf numFmtId="0" fontId="19" fillId="13" borderId="1" xfId="0" applyFont="1" applyFill="1" applyBorder="1"/>
    <xf numFmtId="0" fontId="16" fillId="13" borderId="1" xfId="0" applyFont="1" applyFill="1" applyBorder="1"/>
    <xf numFmtId="0" fontId="17" fillId="14" borderId="0" xfId="0" applyFont="1" applyFill="1"/>
    <xf numFmtId="0" fontId="19" fillId="15" borderId="1" xfId="0" applyFont="1" applyFill="1" applyBorder="1"/>
    <xf numFmtId="0" fontId="20" fillId="14" borderId="0" xfId="1" applyFill="1" applyAlignment="1"/>
    <xf numFmtId="0" fontId="1" fillId="8" borderId="0" xfId="0" applyFont="1" applyFill="1"/>
    <xf numFmtId="0" fontId="12" fillId="3" borderId="1" xfId="0" applyFont="1" applyFill="1" applyBorder="1"/>
    <xf numFmtId="0" fontId="10" fillId="16" borderId="0" xfId="0" applyFont="1" applyFill="1"/>
    <xf numFmtId="0" fontId="10" fillId="12" borderId="0" xfId="0" applyFont="1" applyFill="1"/>
    <xf numFmtId="0" fontId="5" fillId="3" borderId="0" xfId="0" applyFont="1" applyFill="1"/>
  </cellXfs>
  <cellStyles count="2">
    <cellStyle name="Hyperlink" xfId="1" builtinId="8"/>
    <cellStyle name="Normal" xfId="0" builtinId="0"/>
  </cellStyles>
  <dxfs count="0"/>
  <tableStyles count="0" defaultTableStyle="TableStyleMedium2" defaultPivotStyle="PivotStyleLight16"/>
  <colors>
    <mruColors>
      <color rgb="FFF1B5E6"/>
      <color rgb="FFEFE3E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eatment-innovations.org/cert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treatment-innovations.org/certs.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treatment-innovations.org/cert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FF"/>
  </sheetPr>
  <dimension ref="A1:AL994"/>
  <sheetViews>
    <sheetView tabSelected="1" zoomScale="70" zoomScaleNormal="70" workbookViewId="0">
      <selection activeCell="C28" sqref="C28"/>
    </sheetView>
  </sheetViews>
  <sheetFormatPr defaultColWidth="14.453125" defaultRowHeight="15" customHeight="1" x14ac:dyDescent="0.25"/>
  <cols>
    <col min="1" max="1" width="90.453125" customWidth="1"/>
    <col min="2" max="3" width="34.453125" customWidth="1"/>
    <col min="4" max="8" width="31.453125" customWidth="1"/>
  </cols>
  <sheetData>
    <row r="1" spans="1:38" s="60" customFormat="1" ht="15.75" customHeight="1" x14ac:dyDescent="0.3">
      <c r="A1" s="58" t="s">
        <v>19</v>
      </c>
      <c r="B1" s="59"/>
      <c r="C1" s="59"/>
      <c r="D1" s="59"/>
      <c r="E1" s="59"/>
      <c r="F1" s="59"/>
      <c r="G1" s="59"/>
      <c r="H1" s="59"/>
      <c r="I1" s="59"/>
      <c r="J1" s="59"/>
    </row>
    <row r="2" spans="1:38" s="60" customFormat="1" ht="15.75" customHeight="1" x14ac:dyDescent="0.3">
      <c r="A2" s="61" t="s">
        <v>18</v>
      </c>
      <c r="B2" s="62" t="s">
        <v>17</v>
      </c>
    </row>
    <row r="3" spans="1:38" ht="15.75" customHeight="1" x14ac:dyDescent="0.3">
      <c r="A3" s="37"/>
    </row>
    <row r="4" spans="1:38" ht="15.75" customHeight="1" x14ac:dyDescent="0.35">
      <c r="A4" s="64" t="s">
        <v>42</v>
      </c>
      <c r="B4" s="3"/>
      <c r="C4" s="3"/>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ht="15.75" customHeight="1" x14ac:dyDescent="0.25">
      <c r="A5" s="1" t="s">
        <v>43</v>
      </c>
    </row>
    <row r="6" spans="1:38" ht="15.75" customHeight="1" x14ac:dyDescent="0.25"/>
    <row r="7" spans="1:38" ht="15.75" customHeight="1" x14ac:dyDescent="0.3">
      <c r="A7" s="25" t="s">
        <v>21</v>
      </c>
    </row>
    <row r="8" spans="1:38" ht="15.75" customHeight="1" x14ac:dyDescent="0.25"/>
    <row r="9" spans="1:38" s="43" customFormat="1" ht="59.5" customHeight="1" x14ac:dyDescent="0.25">
      <c r="A9" s="39"/>
      <c r="B9" s="39" t="s">
        <v>53</v>
      </c>
      <c r="C9" s="40" t="s">
        <v>0</v>
      </c>
      <c r="D9" s="39" t="s">
        <v>44</v>
      </c>
      <c r="E9" s="40" t="s">
        <v>1</v>
      </c>
      <c r="F9" s="39" t="s">
        <v>2</v>
      </c>
      <c r="G9" s="39" t="s">
        <v>54</v>
      </c>
      <c r="H9" s="40" t="s">
        <v>45</v>
      </c>
      <c r="I9" s="40" t="s">
        <v>46</v>
      </c>
      <c r="J9" s="40" t="s">
        <v>47</v>
      </c>
      <c r="K9" s="40" t="s">
        <v>48</v>
      </c>
      <c r="L9" s="39" t="s">
        <v>49</v>
      </c>
      <c r="M9" s="44" t="s">
        <v>3</v>
      </c>
      <c r="N9" s="39"/>
      <c r="O9" s="42"/>
      <c r="P9" s="39"/>
      <c r="Q9" s="39"/>
      <c r="R9" s="39"/>
      <c r="S9" s="39"/>
      <c r="T9" s="39"/>
      <c r="U9" s="39"/>
      <c r="V9" s="39"/>
      <c r="W9" s="39"/>
      <c r="X9" s="39"/>
      <c r="Y9" s="39"/>
      <c r="Z9" s="39"/>
      <c r="AA9" s="39"/>
      <c r="AB9" s="39"/>
      <c r="AC9" s="39"/>
      <c r="AD9" s="39"/>
      <c r="AE9" s="39"/>
      <c r="AF9" s="39"/>
      <c r="AG9" s="39"/>
      <c r="AH9" s="39"/>
      <c r="AI9" s="39"/>
      <c r="AJ9" s="39"/>
      <c r="AK9" s="39"/>
      <c r="AL9" s="39"/>
    </row>
    <row r="10" spans="1:38" ht="15.75" customHeight="1" x14ac:dyDescent="0.35">
      <c r="A10" s="8" t="s">
        <v>4</v>
      </c>
      <c r="B10" s="9">
        <v>200</v>
      </c>
      <c r="C10" s="10">
        <v>1</v>
      </c>
      <c r="D10" s="8">
        <v>0.25</v>
      </c>
      <c r="E10" s="10">
        <v>1</v>
      </c>
      <c r="F10" s="8">
        <f>SUM(C10:E10)</f>
        <v>2.25</v>
      </c>
      <c r="G10" s="9">
        <f>(F10*190)</f>
        <v>427.5</v>
      </c>
      <c r="H10" s="10">
        <v>4</v>
      </c>
      <c r="I10" s="9">
        <f t="shared" ref="I10:I13" si="0">(G10*H10)+B10</f>
        <v>1910</v>
      </c>
      <c r="J10" s="9">
        <f>I10-200</f>
        <v>1710</v>
      </c>
      <c r="K10" s="8">
        <v>2</v>
      </c>
      <c r="L10" s="9">
        <f t="shared" ref="L10:L13" si="1">J10*K10</f>
        <v>3420</v>
      </c>
      <c r="M10" s="11">
        <f t="shared" ref="M10:M13" si="2">I10+L10</f>
        <v>5330</v>
      </c>
      <c r="N10" s="12" t="s">
        <v>5</v>
      </c>
      <c r="O10" s="12"/>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38" ht="15.75" customHeight="1" x14ac:dyDescent="0.3">
      <c r="A11" s="38" t="s">
        <v>50</v>
      </c>
      <c r="B11" s="14">
        <v>200</v>
      </c>
      <c r="C11" s="15">
        <v>1</v>
      </c>
      <c r="D11" s="15">
        <v>0.25</v>
      </c>
      <c r="E11" s="15">
        <v>1</v>
      </c>
      <c r="F11" s="15">
        <f t="shared" ref="F11:F13" si="3">SUM(C11:E11)</f>
        <v>2.25</v>
      </c>
      <c r="G11" s="14">
        <f>(F11*190)</f>
        <v>427.5</v>
      </c>
      <c r="H11" s="15">
        <v>2</v>
      </c>
      <c r="I11" s="14">
        <f t="shared" si="0"/>
        <v>1055</v>
      </c>
      <c r="J11" s="14">
        <f>I11-200</f>
        <v>855</v>
      </c>
      <c r="K11" s="15">
        <v>2</v>
      </c>
      <c r="L11" s="14">
        <f t="shared" si="1"/>
        <v>1710</v>
      </c>
      <c r="M11" s="16">
        <f t="shared" si="2"/>
        <v>2765</v>
      </c>
      <c r="N11" t="s">
        <v>6</v>
      </c>
      <c r="P11" s="17"/>
      <c r="Q11" s="17"/>
      <c r="R11" s="17"/>
      <c r="S11" s="17"/>
      <c r="T11" s="17"/>
      <c r="U11" s="17"/>
      <c r="V11" s="17"/>
      <c r="W11" s="17"/>
      <c r="X11" s="17"/>
      <c r="Y11" s="17"/>
      <c r="Z11" s="17"/>
      <c r="AA11" s="17"/>
      <c r="AB11" s="17"/>
      <c r="AC11" s="17"/>
      <c r="AD11" s="17"/>
      <c r="AE11" s="17"/>
      <c r="AF11" s="17"/>
      <c r="AG11" s="17"/>
      <c r="AH11" s="17"/>
      <c r="AI11" s="17"/>
      <c r="AJ11" s="17"/>
      <c r="AK11" s="17"/>
      <c r="AL11" s="17"/>
    </row>
    <row r="12" spans="1:38" ht="15.75" customHeight="1" x14ac:dyDescent="0.3">
      <c r="A12" s="38" t="s">
        <v>51</v>
      </c>
      <c r="B12" s="14">
        <v>200</v>
      </c>
      <c r="C12" s="15">
        <v>1</v>
      </c>
      <c r="D12" s="15">
        <v>0.25</v>
      </c>
      <c r="E12" s="15">
        <v>1</v>
      </c>
      <c r="F12" s="15">
        <f t="shared" si="3"/>
        <v>2.25</v>
      </c>
      <c r="G12" s="14">
        <f>(F12*190)</f>
        <v>427.5</v>
      </c>
      <c r="H12" s="15">
        <v>3</v>
      </c>
      <c r="I12" s="14">
        <f t="shared" si="0"/>
        <v>1482.5</v>
      </c>
      <c r="J12" s="14">
        <f>I12-200</f>
        <v>1282.5</v>
      </c>
      <c r="K12" s="15">
        <v>2</v>
      </c>
      <c r="L12" s="14">
        <f t="shared" si="1"/>
        <v>2565</v>
      </c>
      <c r="M12" s="16">
        <f t="shared" si="2"/>
        <v>4047.5</v>
      </c>
      <c r="N12" t="s">
        <v>6</v>
      </c>
      <c r="P12" s="17"/>
      <c r="Q12" s="17"/>
      <c r="R12" s="17"/>
      <c r="S12" s="17"/>
      <c r="T12" s="17"/>
      <c r="U12" s="17"/>
      <c r="V12" s="17"/>
      <c r="W12" s="17"/>
      <c r="X12" s="17"/>
      <c r="Y12" s="17"/>
      <c r="Z12" s="17"/>
      <c r="AA12" s="17"/>
      <c r="AB12" s="17"/>
      <c r="AC12" s="17"/>
      <c r="AD12" s="17"/>
      <c r="AE12" s="17"/>
      <c r="AF12" s="17"/>
      <c r="AG12" s="17"/>
      <c r="AH12" s="17"/>
      <c r="AI12" s="17"/>
      <c r="AJ12" s="17"/>
      <c r="AK12" s="17"/>
      <c r="AL12" s="17"/>
    </row>
    <row r="13" spans="1:38" ht="15.75" customHeight="1" x14ac:dyDescent="0.3">
      <c r="A13" s="38" t="s">
        <v>52</v>
      </c>
      <c r="B13" s="14">
        <v>200</v>
      </c>
      <c r="C13" s="15">
        <v>1</v>
      </c>
      <c r="D13" s="15">
        <v>0.25</v>
      </c>
      <c r="E13" s="15">
        <v>1</v>
      </c>
      <c r="F13" s="15">
        <f t="shared" si="3"/>
        <v>2.25</v>
      </c>
      <c r="G13" s="14">
        <f>(F13*190)</f>
        <v>427.5</v>
      </c>
      <c r="H13" s="15">
        <v>4</v>
      </c>
      <c r="I13" s="14">
        <f t="shared" si="0"/>
        <v>1910</v>
      </c>
      <c r="J13" s="14">
        <f>I13-200</f>
        <v>1710</v>
      </c>
      <c r="K13" s="15">
        <v>2</v>
      </c>
      <c r="L13" s="14">
        <f t="shared" si="1"/>
        <v>3420</v>
      </c>
      <c r="M13" s="16">
        <f t="shared" si="2"/>
        <v>5330</v>
      </c>
      <c r="N13" t="s">
        <v>6</v>
      </c>
    </row>
    <row r="14" spans="1:38" ht="15.75" customHeight="1" x14ac:dyDescent="0.25"/>
    <row r="15" spans="1:38" ht="15.75" customHeight="1" x14ac:dyDescent="0.3">
      <c r="A15" s="67" t="s">
        <v>20</v>
      </c>
    </row>
    <row r="16" spans="1:38" ht="15.75" customHeight="1" x14ac:dyDescent="0.25">
      <c r="A16" s="1" t="s">
        <v>55</v>
      </c>
    </row>
    <row r="17" spans="1:1" ht="15.75" customHeight="1" x14ac:dyDescent="0.25">
      <c r="A17" s="5" t="s">
        <v>22</v>
      </c>
    </row>
    <row r="18" spans="1:1" ht="15.75" customHeight="1" x14ac:dyDescent="0.25">
      <c r="A18" s="46" t="s">
        <v>25</v>
      </c>
    </row>
    <row r="19" spans="1:1" ht="15.75" customHeight="1" x14ac:dyDescent="0.25"/>
    <row r="20" spans="1:1" ht="15.75" customHeight="1" x14ac:dyDescent="0.25"/>
    <row r="21" spans="1:1" ht="15.75" customHeight="1" x14ac:dyDescent="0.25"/>
    <row r="22" spans="1:1" ht="15.75" customHeight="1" x14ac:dyDescent="0.25"/>
    <row r="23" spans="1:1" ht="15.75" customHeight="1" x14ac:dyDescent="0.25"/>
    <row r="24" spans="1:1" ht="15.75" customHeight="1" x14ac:dyDescent="0.25"/>
    <row r="25" spans="1:1" ht="15.75" customHeight="1" x14ac:dyDescent="0.25"/>
    <row r="26" spans="1:1" ht="15.75" customHeight="1" x14ac:dyDescent="0.25"/>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sheetData>
  <hyperlinks>
    <hyperlink ref="B2" r:id="rId1" xr:uid="{284B8A7C-59E1-4048-A0F3-80BF32587B2B}"/>
  </hyperlinks>
  <pageMargins left="0.7" right="0.7" top="0.75" bottom="0.75" header="0" footer="0"/>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43D12-C41F-4D0E-83B5-476712877674}">
  <sheetPr>
    <tabColor rgb="FF00FF00"/>
  </sheetPr>
  <dimension ref="A1:AC998"/>
  <sheetViews>
    <sheetView zoomScale="80" zoomScaleNormal="80" workbookViewId="0">
      <selection activeCell="A25" sqref="A25"/>
    </sheetView>
  </sheetViews>
  <sheetFormatPr defaultColWidth="14.453125" defaultRowHeight="15" customHeight="1" x14ac:dyDescent="0.25"/>
  <cols>
    <col min="1" max="1" width="97.81640625" customWidth="1"/>
    <col min="2" max="2" width="29.81640625" customWidth="1"/>
    <col min="3" max="6" width="14.453125" customWidth="1"/>
  </cols>
  <sheetData>
    <row r="1" spans="1:29" s="60" customFormat="1" ht="15.75" customHeight="1" x14ac:dyDescent="0.3">
      <c r="A1" s="58" t="s">
        <v>19</v>
      </c>
      <c r="B1" s="59"/>
      <c r="C1" s="59"/>
      <c r="D1" s="59"/>
      <c r="E1" s="59"/>
      <c r="F1" s="59"/>
      <c r="G1" s="59"/>
      <c r="H1" s="59"/>
      <c r="I1" s="59"/>
      <c r="J1" s="59"/>
    </row>
    <row r="2" spans="1:29" s="60" customFormat="1" ht="15.75" customHeight="1" x14ac:dyDescent="0.3">
      <c r="A2" s="61" t="s">
        <v>18</v>
      </c>
      <c r="B2" s="62" t="s">
        <v>17</v>
      </c>
    </row>
    <row r="4" spans="1:29" ht="15.75" customHeight="1" x14ac:dyDescent="0.3">
      <c r="A4" s="2"/>
      <c r="B4" s="18"/>
      <c r="C4" s="19"/>
      <c r="D4" s="19"/>
      <c r="E4" s="18"/>
      <c r="F4" s="18"/>
      <c r="G4" s="19"/>
      <c r="H4" s="19"/>
      <c r="I4" s="18"/>
      <c r="J4" s="19"/>
      <c r="K4" s="19"/>
      <c r="L4" s="20"/>
      <c r="M4" s="21"/>
      <c r="N4" s="21"/>
      <c r="O4" s="21"/>
      <c r="P4" s="21"/>
      <c r="Q4" s="21"/>
      <c r="R4" s="21"/>
      <c r="S4" s="21"/>
      <c r="T4" s="21"/>
      <c r="U4" s="21"/>
      <c r="V4" s="21"/>
      <c r="W4" s="21"/>
      <c r="X4" s="21"/>
      <c r="Y4" s="21"/>
      <c r="Z4" s="21"/>
      <c r="AA4" s="21"/>
      <c r="AB4" s="21"/>
      <c r="AC4" s="21"/>
    </row>
    <row r="5" spans="1:29" ht="15.75" customHeight="1" x14ac:dyDescent="0.35">
      <c r="A5" s="23" t="s">
        <v>23</v>
      </c>
      <c r="B5" s="22"/>
      <c r="C5" s="22"/>
      <c r="D5" s="22"/>
      <c r="E5" s="22"/>
      <c r="F5" s="22"/>
      <c r="G5" s="22"/>
      <c r="H5" s="22"/>
      <c r="I5" s="22"/>
      <c r="J5" s="22"/>
      <c r="K5" s="22"/>
      <c r="L5" s="23"/>
      <c r="M5" s="24"/>
      <c r="N5" s="24"/>
      <c r="O5" s="24"/>
      <c r="P5" s="24"/>
      <c r="Q5" s="24"/>
      <c r="R5" s="24"/>
      <c r="S5" s="24"/>
      <c r="T5" s="24"/>
      <c r="U5" s="24"/>
      <c r="V5" s="24"/>
      <c r="W5" s="24"/>
      <c r="X5" s="24"/>
      <c r="Y5" s="24"/>
      <c r="Z5" s="24"/>
      <c r="AA5" s="24"/>
      <c r="AB5" s="24"/>
      <c r="AC5" s="24"/>
    </row>
    <row r="6" spans="1:29" ht="15.75" customHeight="1" x14ac:dyDescent="0.3">
      <c r="A6" t="s">
        <v>7</v>
      </c>
      <c r="B6" s="6"/>
      <c r="C6" s="7"/>
      <c r="D6" s="7"/>
      <c r="E6" s="6"/>
      <c r="F6" s="6"/>
      <c r="G6" s="7"/>
      <c r="H6" s="7"/>
      <c r="I6" s="6"/>
      <c r="J6" s="7"/>
      <c r="K6" s="7"/>
      <c r="L6" s="20"/>
    </row>
    <row r="7" spans="1:29" ht="15.75" customHeight="1" x14ac:dyDescent="0.3">
      <c r="A7" s="25" t="s">
        <v>21</v>
      </c>
      <c r="B7" s="47"/>
      <c r="C7" s="7"/>
      <c r="D7" s="7"/>
      <c r="E7" s="6"/>
      <c r="F7" s="6"/>
      <c r="G7" s="7"/>
      <c r="H7" s="7"/>
      <c r="I7" s="6"/>
      <c r="J7" s="7"/>
      <c r="K7" s="7"/>
      <c r="L7" s="20"/>
    </row>
    <row r="8" spans="1:29" ht="15.75" customHeight="1" x14ac:dyDescent="0.3">
      <c r="A8" s="5"/>
      <c r="B8" s="6"/>
      <c r="C8" s="7"/>
      <c r="D8" s="7"/>
      <c r="E8" s="6"/>
      <c r="F8" s="6"/>
      <c r="G8" s="7"/>
      <c r="H8" s="7"/>
      <c r="I8" s="6"/>
      <c r="J8" s="7"/>
      <c r="K8" s="7"/>
      <c r="L8" s="20"/>
    </row>
    <row r="9" spans="1:29" s="43" customFormat="1" ht="83" customHeight="1" x14ac:dyDescent="0.25">
      <c r="A9" s="39"/>
      <c r="B9" s="39" t="s">
        <v>27</v>
      </c>
      <c r="C9" s="40" t="s">
        <v>8</v>
      </c>
      <c r="D9" s="39" t="s">
        <v>9</v>
      </c>
      <c r="E9" s="40" t="s">
        <v>10</v>
      </c>
      <c r="F9" s="39" t="s">
        <v>28</v>
      </c>
      <c r="G9" s="40" t="s">
        <v>11</v>
      </c>
      <c r="H9" s="39" t="s">
        <v>29</v>
      </c>
      <c r="I9" s="40" t="s">
        <v>30</v>
      </c>
      <c r="J9" s="40" t="s">
        <v>31</v>
      </c>
      <c r="K9" s="40" t="s">
        <v>32</v>
      </c>
      <c r="L9" s="41" t="s">
        <v>13</v>
      </c>
      <c r="M9" s="42"/>
      <c r="N9" s="42"/>
      <c r="O9" s="42"/>
      <c r="P9" s="42"/>
      <c r="Q9" s="42"/>
      <c r="R9" s="42"/>
      <c r="S9" s="42"/>
      <c r="T9" s="42"/>
      <c r="U9" s="42"/>
      <c r="V9" s="42"/>
      <c r="W9" s="42"/>
      <c r="X9" s="42"/>
      <c r="Y9" s="42"/>
      <c r="Z9" s="42"/>
      <c r="AA9" s="42"/>
      <c r="AB9" s="42"/>
      <c r="AC9" s="42"/>
    </row>
    <row r="10" spans="1:29" ht="15.5" customHeight="1" x14ac:dyDescent="0.35">
      <c r="A10" s="26" t="s">
        <v>4</v>
      </c>
      <c r="B10" s="9">
        <v>200</v>
      </c>
      <c r="C10" s="26">
        <v>1</v>
      </c>
      <c r="D10" s="9">
        <v>200</v>
      </c>
      <c r="E10" s="26">
        <v>4</v>
      </c>
      <c r="F10" s="28">
        <f>C10*D10*E10</f>
        <v>800</v>
      </c>
      <c r="G10" s="26">
        <v>4</v>
      </c>
      <c r="H10" s="29">
        <f>16*G10</f>
        <v>64</v>
      </c>
      <c r="I10" s="28">
        <f>SUM(B10+F10+H10)</f>
        <v>1064</v>
      </c>
      <c r="J10" s="28">
        <f>I10-200</f>
        <v>864</v>
      </c>
      <c r="K10" s="26">
        <v>0</v>
      </c>
      <c r="L10" s="30">
        <f t="shared" ref="L10:L13" si="0">I10+(J10*K10)</f>
        <v>1064</v>
      </c>
      <c r="M10" s="12" t="s">
        <v>5</v>
      </c>
      <c r="N10" s="12"/>
      <c r="O10" s="12"/>
      <c r="P10" s="12"/>
      <c r="Q10" s="12"/>
      <c r="R10" s="12"/>
      <c r="S10" s="12"/>
      <c r="T10" s="12"/>
      <c r="U10" s="12"/>
      <c r="V10" s="12"/>
      <c r="W10" s="12"/>
      <c r="X10" s="12"/>
      <c r="Y10" s="12"/>
      <c r="Z10" s="12"/>
      <c r="AA10" s="12"/>
      <c r="AB10" s="12"/>
      <c r="AC10" s="12"/>
    </row>
    <row r="11" spans="1:29" ht="15.75" customHeight="1" x14ac:dyDescent="0.3">
      <c r="A11" s="45" t="s">
        <v>36</v>
      </c>
      <c r="B11" s="32">
        <v>200</v>
      </c>
      <c r="C11" s="31">
        <v>0.5</v>
      </c>
      <c r="D11" s="32">
        <v>200</v>
      </c>
      <c r="E11" s="31">
        <v>2</v>
      </c>
      <c r="F11" s="33">
        <f>C11*D11*E11</f>
        <v>200</v>
      </c>
      <c r="G11" s="31">
        <v>2</v>
      </c>
      <c r="H11" s="34">
        <f>16*G11</f>
        <v>32</v>
      </c>
      <c r="I11" s="33">
        <f>SUM(B11+F11+H11)</f>
        <v>432</v>
      </c>
      <c r="J11" s="33">
        <f>I11-200</f>
        <v>232</v>
      </c>
      <c r="K11" s="31">
        <v>2</v>
      </c>
      <c r="L11" s="35">
        <f t="shared" si="0"/>
        <v>896</v>
      </c>
      <c r="M11" t="s">
        <v>6</v>
      </c>
    </row>
    <row r="12" spans="1:29" ht="15.75" customHeight="1" x14ac:dyDescent="0.3">
      <c r="A12" s="31" t="s">
        <v>37</v>
      </c>
      <c r="B12" s="32">
        <v>200</v>
      </c>
      <c r="C12" s="63">
        <v>0.75</v>
      </c>
      <c r="D12" s="32">
        <v>200</v>
      </c>
      <c r="E12" s="63">
        <v>3</v>
      </c>
      <c r="F12" s="33">
        <f t="shared" ref="F12:F13" si="1">C12*D12*E12</f>
        <v>450</v>
      </c>
      <c r="G12" s="63">
        <v>3</v>
      </c>
      <c r="H12" s="34">
        <f>16*G12</f>
        <v>48</v>
      </c>
      <c r="I12" s="33">
        <f t="shared" ref="I12:I13" si="2">SUM(B12+F12+H12)</f>
        <v>698</v>
      </c>
      <c r="J12" s="33">
        <f>I12-200</f>
        <v>498</v>
      </c>
      <c r="K12" s="36">
        <v>2</v>
      </c>
      <c r="L12" s="35">
        <f t="shared" si="0"/>
        <v>1694</v>
      </c>
    </row>
    <row r="13" spans="1:29" ht="15.75" customHeight="1" x14ac:dyDescent="0.3">
      <c r="A13" s="31" t="s">
        <v>38</v>
      </c>
      <c r="B13" s="32">
        <v>200</v>
      </c>
      <c r="C13" s="63">
        <v>1</v>
      </c>
      <c r="D13" s="32">
        <v>200</v>
      </c>
      <c r="E13" s="63">
        <v>4</v>
      </c>
      <c r="F13" s="33">
        <f t="shared" si="1"/>
        <v>800</v>
      </c>
      <c r="G13" s="63">
        <v>4</v>
      </c>
      <c r="H13" s="34">
        <f>16*G13</f>
        <v>64</v>
      </c>
      <c r="I13" s="33">
        <f t="shared" si="2"/>
        <v>1064</v>
      </c>
      <c r="J13" s="33">
        <f>I13-200</f>
        <v>864</v>
      </c>
      <c r="K13" s="36">
        <v>2</v>
      </c>
      <c r="L13" s="35">
        <f t="shared" si="0"/>
        <v>2792</v>
      </c>
    </row>
    <row r="14" spans="1:29" ht="15.75" customHeight="1" x14ac:dyDescent="0.25"/>
    <row r="15" spans="1:29" ht="15.75" customHeight="1" x14ac:dyDescent="0.3">
      <c r="A15" s="65" t="s">
        <v>20</v>
      </c>
    </row>
    <row r="16" spans="1:29" ht="15.75" customHeight="1" x14ac:dyDescent="0.25">
      <c r="A16" s="46" t="s">
        <v>24</v>
      </c>
    </row>
    <row r="17" spans="1:1" ht="15.75" customHeight="1" x14ac:dyDescent="0.25">
      <c r="A17" s="5" t="s">
        <v>22</v>
      </c>
    </row>
    <row r="18" spans="1:1" ht="15.75" customHeight="1" x14ac:dyDescent="0.25">
      <c r="A18" s="46" t="s">
        <v>25</v>
      </c>
    </row>
    <row r="19" spans="1:1" ht="15.75" customHeight="1" x14ac:dyDescent="0.25"/>
    <row r="20" spans="1:1" ht="15.75" customHeight="1" x14ac:dyDescent="0.25">
      <c r="A20" s="5"/>
    </row>
    <row r="21" spans="1:1" ht="15.75" customHeight="1" x14ac:dyDescent="0.25"/>
    <row r="22" spans="1:1" ht="15.75" customHeight="1" x14ac:dyDescent="0.25"/>
    <row r="23" spans="1:1" ht="15.75" customHeight="1" x14ac:dyDescent="0.25"/>
    <row r="24" spans="1:1" ht="15.75" customHeight="1" x14ac:dyDescent="0.25"/>
    <row r="25" spans="1:1" ht="15.75" customHeight="1" x14ac:dyDescent="0.25"/>
    <row r="26" spans="1:1" ht="15.75" customHeight="1" x14ac:dyDescent="0.25"/>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hyperlinks>
    <hyperlink ref="B2" r:id="rId1" xr:uid="{91C7B580-7444-4638-B3B7-8CF12A04C877}"/>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A998"/>
  <sheetViews>
    <sheetView zoomScale="80" zoomScaleNormal="80" workbookViewId="0">
      <selection activeCell="A25" sqref="A25"/>
    </sheetView>
  </sheetViews>
  <sheetFormatPr defaultColWidth="14.453125" defaultRowHeight="15" customHeight="1" x14ac:dyDescent="0.25"/>
  <cols>
    <col min="1" max="1" width="97.81640625" customWidth="1"/>
    <col min="2" max="2" width="29.81640625" customWidth="1"/>
    <col min="3" max="6" width="14.453125" customWidth="1"/>
  </cols>
  <sheetData>
    <row r="1" spans="1:27" s="60" customFormat="1" ht="15.75" customHeight="1" x14ac:dyDescent="0.3">
      <c r="A1" s="58" t="s">
        <v>19</v>
      </c>
      <c r="B1" s="59"/>
      <c r="C1" s="59"/>
      <c r="D1" s="59"/>
      <c r="E1" s="59"/>
      <c r="F1" s="59"/>
      <c r="G1" s="59"/>
      <c r="H1" s="59"/>
      <c r="I1" s="59"/>
      <c r="J1" s="59"/>
    </row>
    <row r="2" spans="1:27" s="60" customFormat="1" ht="15.75" customHeight="1" x14ac:dyDescent="0.3">
      <c r="A2" s="61" t="s">
        <v>18</v>
      </c>
      <c r="B2" s="62" t="s">
        <v>17</v>
      </c>
    </row>
    <row r="4" spans="1:27" ht="15.75" customHeight="1" x14ac:dyDescent="0.3">
      <c r="A4" s="2"/>
      <c r="B4" s="18"/>
      <c r="C4" s="19"/>
      <c r="D4" s="19"/>
      <c r="E4" s="18"/>
      <c r="F4" s="18"/>
      <c r="G4" s="18"/>
      <c r="H4" s="19"/>
      <c r="I4" s="19"/>
      <c r="J4" s="20"/>
      <c r="K4" s="21"/>
      <c r="L4" s="21"/>
      <c r="M4" s="21"/>
      <c r="N4" s="21"/>
      <c r="O4" s="21"/>
      <c r="P4" s="21"/>
      <c r="Q4" s="21"/>
      <c r="R4" s="21"/>
      <c r="S4" s="21"/>
      <c r="T4" s="21"/>
      <c r="U4" s="21"/>
      <c r="V4" s="21"/>
      <c r="W4" s="21"/>
      <c r="X4" s="21"/>
      <c r="Y4" s="21"/>
      <c r="Z4" s="21"/>
      <c r="AA4" s="21"/>
    </row>
    <row r="5" spans="1:27" s="52" customFormat="1" ht="15.75" customHeight="1" x14ac:dyDescent="0.35">
      <c r="A5" s="48" t="s">
        <v>26</v>
      </c>
      <c r="B5" s="49"/>
      <c r="C5" s="49"/>
      <c r="D5" s="49"/>
      <c r="E5" s="49"/>
      <c r="F5" s="49"/>
      <c r="G5" s="49"/>
      <c r="H5" s="49"/>
      <c r="I5" s="49"/>
      <c r="J5" s="50"/>
      <c r="K5" s="51"/>
      <c r="L5" s="51"/>
      <c r="M5" s="51"/>
      <c r="N5" s="51"/>
      <c r="O5" s="51"/>
      <c r="P5" s="51"/>
      <c r="Q5" s="51"/>
      <c r="R5" s="51"/>
      <c r="S5" s="51"/>
      <c r="T5" s="51"/>
      <c r="U5" s="51"/>
      <c r="V5" s="51"/>
      <c r="W5" s="51"/>
      <c r="X5" s="51"/>
      <c r="Y5" s="51"/>
      <c r="Z5" s="51"/>
      <c r="AA5" s="51"/>
    </row>
    <row r="6" spans="1:27" ht="15.75" customHeight="1" x14ac:dyDescent="0.3">
      <c r="A6" s="1" t="s">
        <v>14</v>
      </c>
      <c r="B6" s="6"/>
      <c r="C6" s="7"/>
      <c r="D6" s="7"/>
      <c r="E6" s="6"/>
      <c r="F6" s="6"/>
      <c r="G6" s="6"/>
      <c r="H6" s="7"/>
      <c r="I6" s="7"/>
      <c r="J6" s="20"/>
    </row>
    <row r="7" spans="1:27" ht="15.75" customHeight="1" x14ac:dyDescent="0.3">
      <c r="A7" s="25" t="s">
        <v>21</v>
      </c>
      <c r="B7" s="47"/>
      <c r="C7" s="7"/>
      <c r="D7" s="7"/>
      <c r="E7" s="6"/>
      <c r="F7" s="6"/>
      <c r="G7" s="6"/>
      <c r="H7" s="7"/>
      <c r="I7" s="7"/>
      <c r="J7" s="20"/>
    </row>
    <row r="8" spans="1:27" ht="15.75" customHeight="1" x14ac:dyDescent="0.3">
      <c r="A8" s="5"/>
      <c r="B8" s="6"/>
      <c r="C8" s="7"/>
      <c r="D8" s="7"/>
      <c r="E8" s="6"/>
      <c r="F8" s="6"/>
      <c r="G8" s="6"/>
      <c r="H8" s="7"/>
      <c r="I8" s="7"/>
      <c r="J8" s="20"/>
    </row>
    <row r="9" spans="1:27" s="43" customFormat="1" ht="83" customHeight="1" x14ac:dyDescent="0.25">
      <c r="A9" s="39"/>
      <c r="B9" s="39" t="s">
        <v>27</v>
      </c>
      <c r="C9" s="39" t="s">
        <v>41</v>
      </c>
      <c r="D9" s="39" t="s">
        <v>9</v>
      </c>
      <c r="E9" s="40" t="s">
        <v>10</v>
      </c>
      <c r="F9" s="39" t="s">
        <v>28</v>
      </c>
      <c r="G9" s="40" t="s">
        <v>15</v>
      </c>
      <c r="H9" s="40" t="s">
        <v>16</v>
      </c>
      <c r="I9" s="40" t="s">
        <v>12</v>
      </c>
      <c r="J9" s="41" t="s">
        <v>13</v>
      </c>
      <c r="K9" s="42"/>
      <c r="L9" s="42"/>
      <c r="M9" s="42"/>
      <c r="N9" s="42"/>
      <c r="O9" s="42"/>
      <c r="P9" s="42"/>
      <c r="Q9" s="42"/>
      <c r="R9" s="42"/>
      <c r="S9" s="42"/>
      <c r="T9" s="42"/>
      <c r="U9" s="42"/>
      <c r="V9" s="42"/>
      <c r="W9" s="42"/>
      <c r="X9" s="42"/>
      <c r="Y9" s="42"/>
      <c r="Z9" s="42"/>
      <c r="AA9" s="42"/>
    </row>
    <row r="10" spans="1:27" ht="15.5" customHeight="1" x14ac:dyDescent="0.35">
      <c r="A10" s="26" t="s">
        <v>4</v>
      </c>
      <c r="B10" s="9">
        <v>200</v>
      </c>
      <c r="C10" s="27">
        <v>1</v>
      </c>
      <c r="D10" s="9">
        <v>200</v>
      </c>
      <c r="E10" s="27">
        <v>4</v>
      </c>
      <c r="F10" s="28">
        <f>C10*D10*E10</f>
        <v>800</v>
      </c>
      <c r="G10" s="28">
        <f>F10+B10</f>
        <v>1000</v>
      </c>
      <c r="H10" s="28">
        <f>G10-200</f>
        <v>800</v>
      </c>
      <c r="I10" s="26">
        <v>0</v>
      </c>
      <c r="J10" s="30">
        <f t="shared" ref="J10:J13" si="0">G10+(H10*I10)</f>
        <v>1000</v>
      </c>
      <c r="K10" s="12" t="s">
        <v>5</v>
      </c>
      <c r="L10" s="12"/>
      <c r="M10" s="12"/>
      <c r="N10" s="12"/>
      <c r="O10" s="12"/>
      <c r="P10" s="12"/>
      <c r="Q10" s="12"/>
      <c r="R10" s="12"/>
      <c r="S10" s="12"/>
      <c r="T10" s="12"/>
      <c r="U10" s="12"/>
      <c r="V10" s="12"/>
      <c r="W10" s="12"/>
      <c r="X10" s="12"/>
      <c r="Y10" s="12"/>
      <c r="Z10" s="12"/>
      <c r="AA10" s="12"/>
    </row>
    <row r="11" spans="1:27" ht="15.75" customHeight="1" x14ac:dyDescent="0.3">
      <c r="A11" s="53" t="s">
        <v>33</v>
      </c>
      <c r="B11" s="54">
        <v>200</v>
      </c>
      <c r="C11" s="55">
        <v>1</v>
      </c>
      <c r="D11" s="54">
        <v>200</v>
      </c>
      <c r="E11" s="55">
        <v>2</v>
      </c>
      <c r="F11" s="56">
        <f>C11*D11*E11</f>
        <v>400</v>
      </c>
      <c r="G11" s="56">
        <f t="shared" ref="G11:G13" si="1">F11+B11</f>
        <v>600</v>
      </c>
      <c r="H11" s="56">
        <f>G11-200</f>
        <v>400</v>
      </c>
      <c r="I11" s="55">
        <v>2</v>
      </c>
      <c r="J11" s="35">
        <f t="shared" si="0"/>
        <v>1400</v>
      </c>
      <c r="K11" t="s">
        <v>6</v>
      </c>
    </row>
    <row r="12" spans="1:27" ht="15.75" customHeight="1" x14ac:dyDescent="0.3">
      <c r="A12" s="53" t="s">
        <v>34</v>
      </c>
      <c r="B12" s="54">
        <v>200</v>
      </c>
      <c r="C12" s="57">
        <v>1</v>
      </c>
      <c r="D12" s="54">
        <v>200</v>
      </c>
      <c r="E12" s="57">
        <v>3</v>
      </c>
      <c r="F12" s="56">
        <f t="shared" ref="F12:F13" si="2">C12*D12*E12</f>
        <v>600</v>
      </c>
      <c r="G12" s="56">
        <f t="shared" si="1"/>
        <v>800</v>
      </c>
      <c r="H12" s="56">
        <f>G12-200</f>
        <v>600</v>
      </c>
      <c r="I12" s="57">
        <v>2</v>
      </c>
      <c r="J12" s="35">
        <f t="shared" si="0"/>
        <v>2000</v>
      </c>
    </row>
    <row r="13" spans="1:27" ht="15.75" customHeight="1" x14ac:dyDescent="0.3">
      <c r="A13" s="53" t="s">
        <v>35</v>
      </c>
      <c r="B13" s="54">
        <v>200</v>
      </c>
      <c r="C13" s="57">
        <v>1</v>
      </c>
      <c r="D13" s="54">
        <v>200</v>
      </c>
      <c r="E13" s="57">
        <v>4</v>
      </c>
      <c r="F13" s="56">
        <f t="shared" si="2"/>
        <v>800</v>
      </c>
      <c r="G13" s="56">
        <f t="shared" si="1"/>
        <v>1000</v>
      </c>
      <c r="H13" s="56">
        <f>G13-200</f>
        <v>800</v>
      </c>
      <c r="I13" s="57">
        <v>2</v>
      </c>
      <c r="J13" s="35">
        <f t="shared" si="0"/>
        <v>2600</v>
      </c>
    </row>
    <row r="14" spans="1:27" ht="15.75" customHeight="1" x14ac:dyDescent="0.25"/>
    <row r="15" spans="1:27" ht="15.75" customHeight="1" x14ac:dyDescent="0.3">
      <c r="A15" s="66" t="s">
        <v>20</v>
      </c>
    </row>
    <row r="16" spans="1:27" ht="15.75" customHeight="1" x14ac:dyDescent="0.25">
      <c r="A16" s="5" t="s">
        <v>39</v>
      </c>
    </row>
    <row r="17" spans="1:1" ht="15.75" customHeight="1" x14ac:dyDescent="0.25">
      <c r="A17" s="46" t="s">
        <v>40</v>
      </c>
    </row>
    <row r="18" spans="1:1" ht="15.75" customHeight="1" x14ac:dyDescent="0.25">
      <c r="A18" s="46"/>
    </row>
    <row r="19" spans="1:1" ht="15.75" customHeight="1" x14ac:dyDescent="0.25"/>
    <row r="20" spans="1:1" ht="15.75" customHeight="1" x14ac:dyDescent="0.25">
      <c r="A20" s="5"/>
    </row>
    <row r="21" spans="1:1" ht="15.75" customHeight="1" x14ac:dyDescent="0.25"/>
    <row r="22" spans="1:1" ht="15.75" customHeight="1" x14ac:dyDescent="0.25"/>
    <row r="23" spans="1:1" ht="15.75" customHeight="1" x14ac:dyDescent="0.25"/>
    <row r="24" spans="1:1" ht="15.75" customHeight="1" x14ac:dyDescent="0.25"/>
    <row r="25" spans="1:1" ht="15.75" customHeight="1" x14ac:dyDescent="0.25"/>
    <row r="26" spans="1:1" ht="15.75" customHeight="1" x14ac:dyDescent="0.25"/>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hyperlinks>
    <hyperlink ref="B2" r:id="rId1" xr:uid="{A7D0D8AC-A1F0-42A3-A3B5-2B981D01509C}"/>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Conducting SS</vt:lpstr>
      <vt:lpstr>2. Fidelity</vt:lpstr>
      <vt:lpstr>3. Supervisor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hello</dc:creator>
  <cp:lastModifiedBy>TI</cp:lastModifiedBy>
  <dcterms:created xsi:type="dcterms:W3CDTF">2023-05-07T03:41:05Z</dcterms:created>
  <dcterms:modified xsi:type="dcterms:W3CDTF">2023-12-17T23:12:24Z</dcterms:modified>
</cp:coreProperties>
</file>